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MOD 1 JAN FEV 2001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<sst xmlns="http://schemas.openxmlformats.org/spreadsheetml/2006/main" count="60" uniqueCount="58">
  <si>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MODELO Nº 1</t>
  </si>
  <si>
    <t xml:space="preserve">RELATÓRIO RESUMIDO DA EXECUÇÃO ORÇAMENTÁRIA - C.F. ART.165 &amp;3º / SEÇÃO III, CAPÍTULO VIII DA LRF </t>
  </si>
  <si>
    <t>BALANÇO ORÇAMENTÁRIO (ART. 52, INCISOS I E II, LETRA "A" DA LRF)</t>
  </si>
  <si>
    <t>PODER EXECUTIVO MUNICIPAL DE PORTO ALEGRE - CONSOLIDADO</t>
  </si>
  <si>
    <t>BIMESTRE: JANEIRO/FEVEREIRO 2001</t>
  </si>
  <si>
    <t>Em R$</t>
  </si>
  <si>
    <t>RECEITA PREVISTA E ARRECADADA</t>
  </si>
  <si>
    <t>PREVISÃO</t>
  </si>
  <si>
    <t>EXECUÇÃO</t>
  </si>
  <si>
    <t>DIFERENÇAS</t>
  </si>
  <si>
    <t>DIFERENÇA ENTRE A</t>
  </si>
  <si>
    <t>DIFERENÇA ENTRE</t>
  </si>
  <si>
    <t>DISCRIMINAÇÃO DA RECEITA</t>
  </si>
  <si>
    <t>PREVISÃO ATUALIZADA</t>
  </si>
  <si>
    <t>RECEITA ATUALIZADA</t>
  </si>
  <si>
    <t xml:space="preserve">REESTIMATIVA DA </t>
  </si>
  <si>
    <t>PREVISÃO INICIAL E A</t>
  </si>
  <si>
    <t>PREVISÃO INICIAL</t>
  </si>
  <si>
    <t xml:space="preserve">META DE </t>
  </si>
  <si>
    <t>SALDO DA RECEITA</t>
  </si>
  <si>
    <t xml:space="preserve">RECEITA E A SUA </t>
  </si>
  <si>
    <t>RECEITA REALIZADA</t>
  </si>
  <si>
    <t>EXERCÍCIO (1)</t>
  </si>
  <si>
    <t>ARRECADAÇÃO</t>
  </si>
  <si>
    <t>NO EXERCÍCIO</t>
  </si>
  <si>
    <t>NO BIMESTRE</t>
  </si>
  <si>
    <t>POR ARRECADAR</t>
  </si>
  <si>
    <t>EXERCÍCIO</t>
  </si>
  <si>
    <t>ATÉ O BIMESTRE</t>
  </si>
  <si>
    <t>(3)</t>
  </si>
  <si>
    <t>(4)</t>
  </si>
  <si>
    <t>(5)</t>
  </si>
  <si>
    <t>(6)=(3-5)</t>
  </si>
  <si>
    <t>(7)=(3-1)</t>
  </si>
  <si>
    <t>(8)=(5-1)</t>
  </si>
  <si>
    <t>ART.13 DA LRF (2)</t>
  </si>
  <si>
    <t>RECEITAS CORRENTES</t>
  </si>
  <si>
    <t>RECEITAS TRIBUTÁRIAS</t>
  </si>
  <si>
    <t>RECEITA PATRIMONIAL</t>
  </si>
  <si>
    <t>RECEITA AGROPECUÁRIA</t>
  </si>
  <si>
    <t>RECEITAS DE SERVIÇOS</t>
  </si>
  <si>
    <t>RECEITA INDUSTRIAL</t>
  </si>
  <si>
    <t>TRANSFERÊNCIAS CORRENTES</t>
  </si>
  <si>
    <t>OUTRAS RECEITAS CORRENTES</t>
  </si>
  <si>
    <t>RECEITAS DE CAPITAL</t>
  </si>
  <si>
    <t>OPERAÇÕES DE CRÉDITO</t>
  </si>
  <si>
    <t>ALIENAÇÃO DE BENS</t>
  </si>
  <si>
    <t>TRANSFERÊNCIAS DE CAPITAL</t>
  </si>
  <si>
    <t>OUTRAS RECEITAS DE CAPITAL</t>
  </si>
  <si>
    <t>SOMA</t>
  </si>
  <si>
    <t>José Eduardo Utzig,</t>
  </si>
  <si>
    <t>Coordenadora da Contadoria-Geral,</t>
  </si>
  <si>
    <t>Contadora - CRC nº 50.368.</t>
  </si>
  <si>
    <t>Secretário Municipal da Fazenda.</t>
  </si>
  <si>
    <t>Prefeito em exercício.</t>
  </si>
  <si>
    <t>João Verle,</t>
  </si>
  <si>
    <t>Marines Dal Pozzo de Matos,</t>
  </si>
  <si>
    <t>DATA DA PUBLICAÇÃO: 25.01.2001- DOPA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</si>
</sst>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4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43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43" fontId="0" fillId="0" borderId="11" xfId="0" applyNumberFormat="1" applyBorder="1" applyAlignment="1">
      <alignment/>
    </xf>
    <xf numFmtId="0" fontId="3" fillId="0" borderId="13" xfId="0" applyFont="1" applyBorder="1" applyAlignment="1">
      <alignment/>
    </xf>
    <xf numFmtId="43" fontId="3" fillId="0" borderId="13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">
      <pane xSplit="2" topLeftCell="C1" activePane="topRight" state="frozen"/>
      <selection pane="topLeft" activeCell="A11" sqref="A11"/>
      <selection pane="topRight" activeCell="A7" sqref="A7"/>
    </sheetView>
  </sheetViews>
  <sheetFormatPr defaultColWidth="9.140625" defaultRowHeight="12.75"/>
  <cols>
    <col min="1" max="1" width="1.8515625" style="0" customWidth="1"/>
    <col min="2" max="2" width="31.00390625" style="0" customWidth="1"/>
    <col min="3" max="3" width="17.421875" style="0" customWidth="1"/>
    <col min="4" max="4" width="17.57421875" style="0" customWidth="1"/>
    <col min="5" max="5" width="14.57421875" style="0" customWidth="1"/>
    <col min="6" max="6" width="14.8515625" style="0" customWidth="1"/>
    <col min="7" max="7" width="16.57421875" style="0" customWidth="1"/>
    <col min="8" max="8" width="19.00390625" style="0" customWidth="1"/>
    <col min="9" max="9" width="20.421875" style="0" customWidth="1"/>
    <col min="10" max="10" width="20.8515625" style="0" customWidth="1"/>
    <col min="11" max="11" width="17.00390625" style="0" bestFit="1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5" ht="12.75">
      <c r="A5" t="s">
        <v>3</v>
      </c>
    </row>
    <row r="6" ht="12.75">
      <c r="A6" t="s">
        <v>4</v>
      </c>
    </row>
    <row r="7" ht="12.75">
      <c r="A7" t="s">
        <v>57</v>
      </c>
    </row>
    <row r="8" ht="12.75">
      <c r="J8" s="2" t="s">
        <v>5</v>
      </c>
    </row>
    <row r="9" spans="1:10" ht="12.75">
      <c r="A9" s="3"/>
      <c r="B9" s="4"/>
      <c r="C9" s="5" t="s">
        <v>6</v>
      </c>
      <c r="D9" s="6"/>
      <c r="E9" s="6"/>
      <c r="F9" s="6"/>
      <c r="G9" s="6"/>
      <c r="H9" s="6"/>
      <c r="I9" s="6"/>
      <c r="J9" s="7"/>
    </row>
    <row r="10" spans="1:10" ht="12.75">
      <c r="A10" s="8"/>
      <c r="B10" s="9"/>
      <c r="C10" s="6" t="s">
        <v>7</v>
      </c>
      <c r="D10" s="6"/>
      <c r="E10" s="7"/>
      <c r="F10" s="5" t="s">
        <v>8</v>
      </c>
      <c r="G10" s="7"/>
      <c r="H10" s="5" t="s">
        <v>9</v>
      </c>
      <c r="I10" s="6"/>
      <c r="J10" s="7"/>
    </row>
    <row r="11" spans="1:10" ht="12.75">
      <c r="A11" s="8"/>
      <c r="B11" s="9"/>
      <c r="C11" s="4"/>
      <c r="D11" s="3"/>
      <c r="E11" s="4"/>
      <c r="F11" s="3"/>
      <c r="G11" s="4"/>
      <c r="H11" s="10"/>
      <c r="I11" s="11" t="s">
        <v>10</v>
      </c>
      <c r="J11" s="11" t="s">
        <v>11</v>
      </c>
    </row>
    <row r="12" spans="1:10" ht="12.75">
      <c r="A12" s="12" t="s">
        <v>12</v>
      </c>
      <c r="B12" s="13"/>
      <c r="C12" s="9"/>
      <c r="D12" s="14" t="s">
        <v>13</v>
      </c>
      <c r="E12" s="15"/>
      <c r="F12" s="14" t="s">
        <v>14</v>
      </c>
      <c r="G12" s="15"/>
      <c r="H12" s="16"/>
      <c r="I12" s="16" t="s">
        <v>15</v>
      </c>
      <c r="J12" s="16" t="s">
        <v>16</v>
      </c>
    </row>
    <row r="13" spans="1:10" ht="12.75">
      <c r="A13" s="8"/>
      <c r="B13" s="9"/>
      <c r="C13" s="17" t="s">
        <v>17</v>
      </c>
      <c r="D13" s="11" t="s">
        <v>18</v>
      </c>
      <c r="E13" s="11"/>
      <c r="F13" s="10"/>
      <c r="G13" s="10"/>
      <c r="H13" s="16" t="s">
        <v>19</v>
      </c>
      <c r="I13" s="16" t="s">
        <v>20</v>
      </c>
      <c r="J13" s="16" t="s">
        <v>21</v>
      </c>
    </row>
    <row r="14" spans="1:10" ht="12.75">
      <c r="A14" s="8"/>
      <c r="B14" s="9"/>
      <c r="C14" s="17" t="s">
        <v>22</v>
      </c>
      <c r="D14" s="16" t="s">
        <v>23</v>
      </c>
      <c r="E14" s="16" t="s">
        <v>24</v>
      </c>
      <c r="F14" s="18" t="s">
        <v>25</v>
      </c>
      <c r="G14" s="18" t="s">
        <v>24</v>
      </c>
      <c r="H14" s="16" t="s">
        <v>26</v>
      </c>
      <c r="I14" s="16" t="s">
        <v>17</v>
      </c>
      <c r="J14" s="16" t="s">
        <v>27</v>
      </c>
    </row>
    <row r="15" spans="1:10" ht="12.75">
      <c r="A15" s="8"/>
      <c r="B15" s="9"/>
      <c r="C15" s="9"/>
      <c r="D15" s="16" t="s">
        <v>28</v>
      </c>
      <c r="E15" s="19" t="s">
        <v>29</v>
      </c>
      <c r="F15" s="19" t="s">
        <v>30</v>
      </c>
      <c r="G15" s="19" t="s">
        <v>31</v>
      </c>
      <c r="H15" s="19" t="s">
        <v>32</v>
      </c>
      <c r="I15" s="19" t="s">
        <v>33</v>
      </c>
      <c r="J15" s="19" t="s">
        <v>34</v>
      </c>
    </row>
    <row r="16" spans="1:10" ht="12.75">
      <c r="A16" s="20"/>
      <c r="B16" s="21"/>
      <c r="C16" s="21"/>
      <c r="D16" s="22" t="s">
        <v>35</v>
      </c>
      <c r="E16" s="22"/>
      <c r="F16" s="23"/>
      <c r="G16" s="23"/>
      <c r="H16" s="23"/>
      <c r="I16" s="22"/>
      <c r="J16" s="22"/>
    </row>
    <row r="17" spans="1:10" ht="12.75">
      <c r="A17" s="3"/>
      <c r="B17" s="4"/>
      <c r="C17" s="10"/>
      <c r="D17" s="10"/>
      <c r="E17" s="10"/>
      <c r="F17" s="10"/>
      <c r="G17" s="10"/>
      <c r="H17" s="10"/>
      <c r="I17" s="10"/>
      <c r="J17" s="10"/>
    </row>
    <row r="18" spans="1:10" s="28" customFormat="1" ht="12.75">
      <c r="A18" s="24" t="s">
        <v>36</v>
      </c>
      <c r="B18" s="25"/>
      <c r="C18" s="26">
        <f>C19+C20+C21+C22+C23+C24+C25</f>
        <v>1292886169.2099998</v>
      </c>
      <c r="D18" s="27"/>
      <c r="E18" s="27"/>
      <c r="F18" s="26">
        <f>F19+F20+F21+F22+F23+F24+F25</f>
        <v>256617020</v>
      </c>
      <c r="G18" s="26">
        <f>G19+G20+G21+G22+G23+G24+G25</f>
        <v>256617020</v>
      </c>
      <c r="H18" s="27"/>
      <c r="I18" s="27"/>
      <c r="J18" s="26">
        <f aca="true" t="shared" si="0" ref="J18:J30">G18-C18</f>
        <v>-1036269149.2099998</v>
      </c>
    </row>
    <row r="19" spans="1:10" ht="12.75">
      <c r="A19" s="8"/>
      <c r="B19" s="9" t="s">
        <v>37</v>
      </c>
      <c r="C19" s="29">
        <f>279612630+31984658+5329</f>
        <v>311602617</v>
      </c>
      <c r="D19" s="30"/>
      <c r="E19" s="30"/>
      <c r="F19" s="29">
        <f>80669671.22+789135.9+916.3</f>
        <v>81459723.42</v>
      </c>
      <c r="G19" s="29">
        <f>80669671.22+789135.9+916.3</f>
        <v>81459723.42</v>
      </c>
      <c r="H19" s="30"/>
      <c r="I19" s="30"/>
      <c r="J19" s="29">
        <f t="shared" si="0"/>
        <v>-230142893.57999998</v>
      </c>
    </row>
    <row r="20" spans="1:10" ht="12.75">
      <c r="A20" s="8"/>
      <c r="B20" s="9" t="s">
        <v>38</v>
      </c>
      <c r="C20" s="29">
        <f>44955444+1172380+21316+235328.69+106366.84</f>
        <v>46490835.53</v>
      </c>
      <c r="D20" s="30"/>
      <c r="E20" s="30"/>
      <c r="F20" s="29">
        <f>2307020.5+658857.83+9559.89+16413.88+7024.82</f>
        <v>2998876.92</v>
      </c>
      <c r="G20" s="29">
        <f>2307020.5+658857.83+9559.89+16413.88+7024.82</f>
        <v>2998876.92</v>
      </c>
      <c r="H20" s="30"/>
      <c r="I20" s="30"/>
      <c r="J20" s="29">
        <f t="shared" si="0"/>
        <v>-43491958.61</v>
      </c>
    </row>
    <row r="21" spans="1:10" ht="12.75">
      <c r="A21" s="8"/>
      <c r="B21" s="9" t="s">
        <v>39</v>
      </c>
      <c r="C21" s="29">
        <v>19184.4</v>
      </c>
      <c r="D21" s="30"/>
      <c r="E21" s="30"/>
      <c r="F21" s="29">
        <f>154.5</f>
        <v>154.5</v>
      </c>
      <c r="G21" s="29">
        <f>154.5</f>
        <v>154.5</v>
      </c>
      <c r="H21" s="30"/>
      <c r="I21" s="30"/>
      <c r="J21" s="29">
        <f t="shared" si="0"/>
        <v>-19029.9</v>
      </c>
    </row>
    <row r="22" spans="1:10" ht="12.75">
      <c r="A22" s="8"/>
      <c r="B22" s="9" t="s">
        <v>40</v>
      </c>
      <c r="C22" s="29">
        <f>34473301+144731376.8+1345146.18+3346612</f>
        <v>183896435.98000002</v>
      </c>
      <c r="D22" s="30"/>
      <c r="E22" s="30"/>
      <c r="F22" s="29">
        <f>4708192.55+10632959.1+103098.06+458042.41</f>
        <v>15902292.12</v>
      </c>
      <c r="G22" s="29">
        <f>4708192.55+10632959.1+103098.06+458042.41</f>
        <v>15902292.12</v>
      </c>
      <c r="H22" s="30"/>
      <c r="I22" s="30"/>
      <c r="J22" s="29">
        <f t="shared" si="0"/>
        <v>-167994143.86</v>
      </c>
    </row>
    <row r="23" spans="1:10" ht="12.75">
      <c r="A23" s="8"/>
      <c r="B23" s="9" t="s">
        <v>41</v>
      </c>
      <c r="C23" s="29">
        <f>0+532900</f>
        <v>532900</v>
      </c>
      <c r="D23" s="30"/>
      <c r="E23" s="30"/>
      <c r="F23" s="29">
        <f>0+295030.66</f>
        <v>295030.66</v>
      </c>
      <c r="G23" s="29">
        <f>0+295030.66</f>
        <v>295030.66</v>
      </c>
      <c r="H23" s="30"/>
      <c r="I23" s="30"/>
      <c r="J23" s="29">
        <f t="shared" si="0"/>
        <v>-237869.34000000003</v>
      </c>
    </row>
    <row r="24" spans="1:10" ht="12.75">
      <c r="A24" s="8"/>
      <c r="B24" s="9" t="s">
        <v>42</v>
      </c>
      <c r="C24" s="29">
        <f>646951258</f>
        <v>646951258</v>
      </c>
      <c r="D24" s="30"/>
      <c r="E24" s="30"/>
      <c r="F24" s="29">
        <f>131606742.19+1225368.74</f>
        <v>132832110.92999999</v>
      </c>
      <c r="G24" s="29">
        <f>131606742.19+1225368.74</f>
        <v>132832110.92999999</v>
      </c>
      <c r="H24" s="30"/>
      <c r="I24" s="30"/>
      <c r="J24" s="29">
        <f t="shared" si="0"/>
        <v>-514119147.07</v>
      </c>
    </row>
    <row r="25" spans="1:11" ht="12.75">
      <c r="A25" s="8"/>
      <c r="B25" s="9" t="s">
        <v>43</v>
      </c>
      <c r="C25" s="29">
        <f>78450340.6+23618128+222645.62+1101610.88+213.2</f>
        <v>103392938.3</v>
      </c>
      <c r="D25" s="30"/>
      <c r="E25" s="30"/>
      <c r="F25" s="31">
        <f>4895208.88+14422267.27+3613842.04+192978.71+4534.55</f>
        <v>23128831.45</v>
      </c>
      <c r="G25" s="31">
        <f>4895208.88+14422267.27+3613842.04+192978.71+4534.55</f>
        <v>23128831.45</v>
      </c>
      <c r="H25" s="30"/>
      <c r="I25" s="30"/>
      <c r="J25" s="29">
        <f t="shared" si="0"/>
        <v>-80264106.85</v>
      </c>
      <c r="K25" s="36"/>
    </row>
    <row r="26" spans="1:10" s="28" customFormat="1" ht="12.75">
      <c r="A26" s="24" t="s">
        <v>44</v>
      </c>
      <c r="B26" s="25"/>
      <c r="C26" s="26">
        <f>C27+C28+C29+C30</f>
        <v>94004816.85</v>
      </c>
      <c r="D26" s="27"/>
      <c r="E26" s="27"/>
      <c r="F26" s="26">
        <f>F27+F28+F29+F30</f>
        <v>5922214.76</v>
      </c>
      <c r="G26" s="26">
        <f>G27+G28+G29+G30</f>
        <v>5922214.76</v>
      </c>
      <c r="H26" s="27"/>
      <c r="I26" s="27"/>
      <c r="J26" s="26">
        <f t="shared" si="0"/>
        <v>-88082602.08999999</v>
      </c>
    </row>
    <row r="27" spans="1:10" ht="12.75">
      <c r="A27" s="8"/>
      <c r="B27" s="9" t="s">
        <v>45</v>
      </c>
      <c r="C27" s="29">
        <f>76427239.04+5067000+106.58</f>
        <v>81494345.62</v>
      </c>
      <c r="D27" s="30"/>
      <c r="E27" s="30"/>
      <c r="F27" s="31">
        <f>4683018.77+950701.45+74029.87</f>
        <v>5707750.09</v>
      </c>
      <c r="G27" s="31">
        <f>4683018.77+950701.45+74029.87</f>
        <v>5707750.09</v>
      </c>
      <c r="H27" s="30"/>
      <c r="I27" s="30"/>
      <c r="J27" s="29">
        <f t="shared" si="0"/>
        <v>-75786595.53</v>
      </c>
    </row>
    <row r="28" spans="1:10" ht="12.75">
      <c r="A28" s="8"/>
      <c r="B28" s="9" t="s">
        <v>46</v>
      </c>
      <c r="C28" s="29">
        <f>10301600.74+12789.59+213.16</f>
        <v>10314603.49</v>
      </c>
      <c r="D28" s="30"/>
      <c r="E28" s="30"/>
      <c r="F28" s="31">
        <f>134494.65</f>
        <v>134494.65</v>
      </c>
      <c r="G28" s="31">
        <f>134494.65</f>
        <v>134494.65</v>
      </c>
      <c r="H28" s="30"/>
      <c r="I28" s="30"/>
      <c r="J28" s="29">
        <f t="shared" si="0"/>
        <v>-10180108.84</v>
      </c>
    </row>
    <row r="29" spans="1:10" ht="12.75">
      <c r="A29" s="8"/>
      <c r="B29" s="9" t="s">
        <v>47</v>
      </c>
      <c r="C29" s="29">
        <f>2078310</f>
        <v>2078310</v>
      </c>
      <c r="D29" s="30"/>
      <c r="E29" s="30"/>
      <c r="F29" s="31">
        <f>79970.02</f>
        <v>79970.02</v>
      </c>
      <c r="G29" s="31">
        <f>79970.02</f>
        <v>79970.02</v>
      </c>
      <c r="H29" s="30"/>
      <c r="I29" s="30"/>
      <c r="J29" s="29">
        <f t="shared" si="0"/>
        <v>-1998339.98</v>
      </c>
    </row>
    <row r="30" spans="1:10" ht="12.75">
      <c r="A30" s="8"/>
      <c r="B30" s="9" t="s">
        <v>48</v>
      </c>
      <c r="C30" s="29">
        <f>10658+106899.74</f>
        <v>117557.74</v>
      </c>
      <c r="D30" s="30"/>
      <c r="E30" s="30"/>
      <c r="F30" s="31">
        <f>0</f>
        <v>0</v>
      </c>
      <c r="G30" s="31">
        <v>0</v>
      </c>
      <c r="H30" s="30"/>
      <c r="I30" s="30"/>
      <c r="J30" s="29">
        <f t="shared" si="0"/>
        <v>-117557.74</v>
      </c>
    </row>
    <row r="31" spans="1:10" ht="12.75">
      <c r="A31" s="20"/>
      <c r="B31" s="21"/>
      <c r="C31" s="23"/>
      <c r="D31" s="23"/>
      <c r="E31" s="23"/>
      <c r="F31" s="23"/>
      <c r="G31" s="23"/>
      <c r="H31" s="23"/>
      <c r="I31" s="23"/>
      <c r="J31" s="23"/>
    </row>
    <row r="32" spans="1:10" s="28" customFormat="1" ht="12.75">
      <c r="A32" s="32" t="s">
        <v>49</v>
      </c>
      <c r="B32" s="32"/>
      <c r="C32" s="33">
        <f>C18+C26</f>
        <v>1386890986.0599997</v>
      </c>
      <c r="D32" s="32"/>
      <c r="E32" s="32"/>
      <c r="F32" s="33">
        <f>F18+F26</f>
        <v>262539234.76</v>
      </c>
      <c r="G32" s="33">
        <f>G18+G26</f>
        <v>262539234.76</v>
      </c>
      <c r="H32" s="32"/>
      <c r="I32" s="32"/>
      <c r="J32" s="33">
        <f>J18+J26</f>
        <v>-1124351751.2999997</v>
      </c>
    </row>
    <row r="33" spans="1:13" ht="12.75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12.75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40" spans="2:9" ht="12.75">
      <c r="B40" t="s">
        <v>56</v>
      </c>
      <c r="E40" t="s">
        <v>50</v>
      </c>
      <c r="I40" t="s">
        <v>55</v>
      </c>
    </row>
    <row r="41" spans="2:9" ht="12.75">
      <c r="B41" t="s">
        <v>51</v>
      </c>
      <c r="E41" t="s">
        <v>53</v>
      </c>
      <c r="I41" t="s">
        <v>54</v>
      </c>
    </row>
    <row r="42" ht="12.75">
      <c r="B42" t="s">
        <v>52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Procempa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smf</dc:creator>
  <cp:keywords/>
  <dc:description/>
  <cp:lastModifiedBy>smf</cp:lastModifiedBy>
  <cp:lastPrinted>2001-05-18T17:08:31Z</cp:lastPrinted>
  <dcterms:created xsi:type="dcterms:W3CDTF">2001-05-04T14:27:54Z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